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FFC2B60A-1598-F749-A898-E066125CF04A}" xr6:coauthVersionLast="47" xr6:coauthVersionMax="47" xr10:uidLastSave="{00000000-0000-0000-0000-000000000000}"/>
  <bookViews>
    <workbookView xWindow="-30080" yWindow="600" windowWidth="30080" windowHeight="33240" xr2:uid="{00000000-000D-0000-FFFF-FFFF00000000}"/>
  </bookViews>
  <sheets>
    <sheet name="ukhd-beschaeftigte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1" l="1"/>
  <c r="L19" i="1"/>
  <c r="K19" i="1"/>
  <c r="F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N6" i="1"/>
  <c r="N19" i="1" s="1"/>
  <c r="J6" i="1"/>
  <c r="J19" i="1" s="1"/>
  <c r="I6" i="1"/>
  <c r="I19" i="1" s="1"/>
  <c r="H6" i="1"/>
  <c r="H19" i="1" s="1"/>
  <c r="G6" i="1"/>
  <c r="G19" i="1" s="1"/>
  <c r="E6" i="1"/>
  <c r="E19" i="1" s="1"/>
  <c r="D6" i="1"/>
  <c r="D19" i="1" s="1"/>
  <c r="C6" i="1"/>
  <c r="C19" i="1" s="1"/>
  <c r="B6" i="1"/>
  <c r="B19" i="1" l="1"/>
  <c r="O6" i="1"/>
  <c r="O19" i="1" s="1"/>
</calcChain>
</file>

<file path=xl/sharedStrings.xml><?xml version="1.0" encoding="utf-8"?>
<sst xmlns="http://schemas.openxmlformats.org/spreadsheetml/2006/main" count="31" uniqueCount="31">
  <si>
    <t>Zurück zum Index</t>
  </si>
  <si>
    <t>Universitätsklinikum Heidelberg – Jahresbericht 2025</t>
  </si>
  <si>
    <t>Beschäftigte 2025 (Konzern UKHD und MFHD)</t>
  </si>
  <si>
    <t>Dienstart</t>
  </si>
  <si>
    <t>Ärztlicher Dienst</t>
  </si>
  <si>
    <t>Pflege­
dienst</t>
  </si>
  <si>
    <t>Med.-Techn. Dienst</t>
  </si>
  <si>
    <t>Funktions­
dienst</t>
  </si>
  <si>
    <t>Klinisches Haus­
personal</t>
  </si>
  <si>
    <t>Wirtschaft/ Versorgung</t>
  </si>
  <si>
    <t>Tech­
nischer Dienst</t>
  </si>
  <si>
    <t>Verwal­
tungs­
dienst</t>
  </si>
  <si>
    <t>Sonder-dienste</t>
  </si>
  <si>
    <t>Personal der Ausbil­
dungs­
stätten</t>
  </si>
  <si>
    <t>Sonstiges Personal</t>
  </si>
  <si>
    <t>PPIA</t>
  </si>
  <si>
    <t>sonstige Mitarbeiter</t>
  </si>
  <si>
    <t>Summe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</si>
  <si>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</si>
  <si>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</si>
  <si>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</si>
  <si>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</si>
  <si>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</si>
  <si>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</si>
  <si>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</si>
  <si>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</si>
  <si>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</si>
  <si>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</si>
  <si>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</si>
  <si>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MVZ für Strahlentherapie und Nuklearmedizin Weinheim</t>
  </si>
  <si>
    <t>MR-Neurographie Nord (Hamburg)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</si>
</sst>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sz val="12"/>
      <color rgb="FF333333"/>
      <name val="Calibri"/>
      <family val="2"/>
    </font>
    <font>
      <sz val="12"/>
      <color theme="1"/>
      <name val="Calibri"/>
      <family val="2"/>
    </font>
    <font>
      <b/>
      <sz val="12"/>
      <color rgb="FF333333"/>
      <name val="Calibri"/>
      <family val="2"/>
    </font>
    <font>
      <b/>
      <sz val="12"/>
      <color rgb="FF004A6F"/>
      <name val="Calibri"/>
      <family val="2"/>
    </font>
    <font>
      <u/>
      <sz val="11"/>
      <color rgb="FF0000FF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99999"/>
      </patternFill>
    </fill>
  </fills>
  <borders count="6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4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164" fontId="2" fillId="2" borderId="4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9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9"/>
  <sheetViews>
    <sheetView tabSelected="1" workbookViewId="0">
      <selection activeCell="D28" sqref="D28"/>
    </sheetView>
  </sheetViews>
  <sheetFormatPr baseColWidth="10" defaultColWidth="8.83203125" defaultRowHeight="15" x14ac:dyDescent="0.2"/>
  <cols>
    <col min="1" max="1" width="55.33203125" style="10" customWidth="1"/>
    <col min="2" max="15" width="12.1640625" style="11" customWidth="1"/>
  </cols>
  <sheetData>
    <row r="1" spans="1:15" s="1" customFormat="1" ht="15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s="1" customFormat="1" ht="16.25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" customFormat="1" ht="15" customHeight="1" x14ac:dyDescent="0.2">
      <c r="A3" s="18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" customFormat="1" ht="17.25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</row>
    <row r="5" spans="1:15" s="1" customFormat="1" ht="17.25" customHeight="1" x14ac:dyDescent="0.2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  <c r="N5" s="13" t="s">
        <v>16</v>
      </c>
      <c r="O5" s="13" t="s">
        <v>17</v>
      </c>
    </row>
    <row r="6" spans="1:15" ht="17.25" customHeight="1" x14ac:dyDescent="0.2">
      <c r="A6" s="2" t="s">
        <v>18</v>
      </c>
      <c r="B6" s="7">
        <f>71+1907</f>
        <v>1978</v>
      </c>
      <c r="C6" s="7">
        <f>3112+1</f>
        <v>3113</v>
      </c>
      <c r="D6" s="7">
        <f>2543+822</f>
        <v>3365</v>
      </c>
      <c r="E6" s="7">
        <f>772+2</f>
        <v>774</v>
      </c>
      <c r="F6" s="7">
        <v>61</v>
      </c>
      <c r="G6" s="7">
        <f>104+4</f>
        <v>108</v>
      </c>
      <c r="H6" s="7">
        <f>118+25</f>
        <v>143</v>
      </c>
      <c r="I6" s="7">
        <f>942+21</f>
        <v>963</v>
      </c>
      <c r="J6" s="7">
        <f>11+3</f>
        <v>14</v>
      </c>
      <c r="K6" s="7">
        <v>14</v>
      </c>
      <c r="L6" s="7">
        <v>0</v>
      </c>
      <c r="M6" s="7">
        <v>24</v>
      </c>
      <c r="N6" s="7">
        <f>534+990</f>
        <v>1524</v>
      </c>
      <c r="O6" s="8">
        <f>SUM(B6:N6)</f>
        <v>12081</v>
      </c>
    </row>
    <row r="7" spans="1:15" ht="17.25" customHeight="1" x14ac:dyDescent="0.2">
      <c r="A7" s="3" t="s">
        <v>19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1004</v>
      </c>
      <c r="H7" s="7">
        <v>0</v>
      </c>
      <c r="I7" s="7">
        <v>10</v>
      </c>
      <c r="J7" s="7">
        <v>0</v>
      </c>
      <c r="K7" s="7">
        <v>0</v>
      </c>
      <c r="L7" s="7">
        <v>0</v>
      </c>
      <c r="M7" s="7">
        <v>0</v>
      </c>
      <c r="N7" s="7">
        <f t="shared" ref="N7:N18" si="0">+J7+L7</f>
        <v>0</v>
      </c>
      <c r="O7" s="8">
        <f>SUM(B7:L7)</f>
        <v>1014</v>
      </c>
    </row>
    <row r="8" spans="1:15" ht="17.25" customHeight="1" x14ac:dyDescent="0.2">
      <c r="A8" s="3" t="s">
        <v>20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167</v>
      </c>
      <c r="I8" s="7">
        <v>8</v>
      </c>
      <c r="J8" s="7">
        <v>1</v>
      </c>
      <c r="K8" s="7">
        <v>0</v>
      </c>
      <c r="L8" s="7">
        <v>0</v>
      </c>
      <c r="M8" s="7">
        <v>0</v>
      </c>
      <c r="N8" s="7">
        <f t="shared" si="0"/>
        <v>1</v>
      </c>
      <c r="O8" s="8">
        <f>SUM(B8:L8)</f>
        <v>176</v>
      </c>
    </row>
    <row r="9" spans="1:15" ht="17.25" customHeight="1" x14ac:dyDescent="0.2">
      <c r="A9" s="3" t="s">
        <v>21</v>
      </c>
      <c r="B9" s="7">
        <v>146</v>
      </c>
      <c r="C9" s="7">
        <v>348</v>
      </c>
      <c r="D9" s="7">
        <v>124</v>
      </c>
      <c r="E9" s="7">
        <v>93</v>
      </c>
      <c r="F9" s="7">
        <v>40</v>
      </c>
      <c r="G9" s="7">
        <v>60</v>
      </c>
      <c r="H9" s="7">
        <v>12</v>
      </c>
      <c r="I9" s="7">
        <v>51</v>
      </c>
      <c r="J9" s="7">
        <v>2</v>
      </c>
      <c r="K9" s="7">
        <v>0</v>
      </c>
      <c r="L9" s="7">
        <v>0</v>
      </c>
      <c r="M9" s="7">
        <v>0</v>
      </c>
      <c r="N9" s="7">
        <f t="shared" si="0"/>
        <v>2</v>
      </c>
      <c r="O9" s="8">
        <f>SUM(B9:M9)</f>
        <v>876</v>
      </c>
    </row>
    <row r="10" spans="1:15" ht="17.25" customHeight="1" x14ac:dyDescent="0.2">
      <c r="A10" s="3" t="s">
        <v>22</v>
      </c>
      <c r="B10" s="7">
        <v>109</v>
      </c>
      <c r="C10" s="7">
        <v>278</v>
      </c>
      <c r="D10" s="7">
        <v>98</v>
      </c>
      <c r="E10" s="7">
        <v>102</v>
      </c>
      <c r="F10" s="7">
        <v>0</v>
      </c>
      <c r="G10" s="7">
        <v>4</v>
      </c>
      <c r="H10" s="7">
        <v>7</v>
      </c>
      <c r="I10" s="7">
        <v>38</v>
      </c>
      <c r="J10" s="7">
        <v>4</v>
      </c>
      <c r="K10" s="7">
        <v>5</v>
      </c>
      <c r="L10" s="7">
        <v>8</v>
      </c>
      <c r="M10" s="7">
        <v>0</v>
      </c>
      <c r="N10" s="7">
        <f t="shared" si="0"/>
        <v>12</v>
      </c>
      <c r="O10" s="8">
        <f>SUM(B10:L10)</f>
        <v>653</v>
      </c>
    </row>
    <row r="11" spans="1:15" ht="17.25" customHeight="1" x14ac:dyDescent="0.2">
      <c r="A11" s="3" t="s">
        <v>23</v>
      </c>
      <c r="B11" s="7">
        <v>0</v>
      </c>
      <c r="C11" s="7">
        <v>21</v>
      </c>
      <c r="D11" s="7">
        <v>2</v>
      </c>
      <c r="E11" s="7">
        <v>12</v>
      </c>
      <c r="F11" s="7">
        <v>31</v>
      </c>
      <c r="G11" s="7">
        <v>43</v>
      </c>
      <c r="H11" s="7">
        <v>1</v>
      </c>
      <c r="I11" s="7">
        <v>5</v>
      </c>
      <c r="J11" s="7">
        <v>0</v>
      </c>
      <c r="K11" s="7">
        <v>1</v>
      </c>
      <c r="L11" s="7">
        <v>0</v>
      </c>
      <c r="M11" s="7">
        <v>0</v>
      </c>
      <c r="N11" s="7">
        <f t="shared" si="0"/>
        <v>0</v>
      </c>
      <c r="O11" s="8">
        <f>SUM(B11:M11)</f>
        <v>116</v>
      </c>
    </row>
    <row r="12" spans="1:15" ht="17.25" customHeight="1" x14ac:dyDescent="0.2">
      <c r="A12" s="3" t="s">
        <v>24</v>
      </c>
      <c r="B12" s="7">
        <v>0</v>
      </c>
      <c r="C12" s="7">
        <v>0</v>
      </c>
      <c r="D12" s="7">
        <v>81</v>
      </c>
      <c r="E12" s="7">
        <v>0</v>
      </c>
      <c r="F12" s="7">
        <v>0</v>
      </c>
      <c r="G12" s="7">
        <v>0</v>
      </c>
      <c r="H12" s="7">
        <v>0</v>
      </c>
      <c r="I12" s="7">
        <v>4</v>
      </c>
      <c r="J12" s="7">
        <v>0</v>
      </c>
      <c r="K12" s="7">
        <v>0</v>
      </c>
      <c r="L12" s="7">
        <v>0</v>
      </c>
      <c r="M12" s="7">
        <v>0</v>
      </c>
      <c r="N12" s="7">
        <f t="shared" si="0"/>
        <v>0</v>
      </c>
      <c r="O12" s="8">
        <f>SUM(B12:L12)</f>
        <v>85</v>
      </c>
    </row>
    <row r="13" spans="1:15" ht="17.25" customHeight="1" x14ac:dyDescent="0.2">
      <c r="A13" s="3" t="s">
        <v>25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8</v>
      </c>
      <c r="J13" s="7">
        <v>0</v>
      </c>
      <c r="K13" s="7">
        <v>89</v>
      </c>
      <c r="L13" s="7">
        <v>0</v>
      </c>
      <c r="M13" s="7">
        <v>0</v>
      </c>
      <c r="N13" s="7">
        <f t="shared" si="0"/>
        <v>0</v>
      </c>
      <c r="O13" s="8">
        <f>SUM(B13:M13)</f>
        <v>97</v>
      </c>
    </row>
    <row r="14" spans="1:15" ht="17.25" customHeight="1" x14ac:dyDescent="0.2">
      <c r="A14" s="3" t="s">
        <v>26</v>
      </c>
      <c r="B14" s="7">
        <v>0</v>
      </c>
      <c r="C14" s="7">
        <v>14</v>
      </c>
      <c r="D14" s="7">
        <v>4</v>
      </c>
      <c r="E14" s="7">
        <v>0</v>
      </c>
      <c r="F14" s="7">
        <v>0</v>
      </c>
      <c r="G14" s="7">
        <v>2</v>
      </c>
      <c r="H14" s="7">
        <v>0</v>
      </c>
      <c r="I14" s="7">
        <v>3</v>
      </c>
      <c r="J14" s="7">
        <v>0</v>
      </c>
      <c r="K14" s="7">
        <v>9</v>
      </c>
      <c r="L14" s="7">
        <v>0</v>
      </c>
      <c r="M14" s="7">
        <v>0</v>
      </c>
      <c r="N14" s="7">
        <f t="shared" si="0"/>
        <v>0</v>
      </c>
      <c r="O14" s="8">
        <f>SUM(B14:L14)</f>
        <v>32</v>
      </c>
    </row>
    <row r="15" spans="1:15" ht="17.25" customHeight="1" x14ac:dyDescent="0.2">
      <c r="A15" s="3" t="s">
        <v>27</v>
      </c>
      <c r="B15" s="7">
        <v>6.33</v>
      </c>
      <c r="C15" s="7">
        <v>0</v>
      </c>
      <c r="D15" s="7">
        <v>44.58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f t="shared" si="0"/>
        <v>0</v>
      </c>
      <c r="O15" s="8">
        <f>SUM(B15:L15)</f>
        <v>50.91</v>
      </c>
    </row>
    <row r="16" spans="1:15" ht="17.25" customHeight="1" x14ac:dyDescent="0.2">
      <c r="A16" s="3" t="s">
        <v>28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2</v>
      </c>
      <c r="J16" s="7">
        <v>0</v>
      </c>
      <c r="K16" s="7">
        <v>0</v>
      </c>
      <c r="L16" s="7">
        <v>0</v>
      </c>
      <c r="M16" s="7">
        <v>0</v>
      </c>
      <c r="N16" s="7">
        <f t="shared" si="0"/>
        <v>0</v>
      </c>
      <c r="O16" s="8">
        <f>SUM(B16:L16)</f>
        <v>2</v>
      </c>
    </row>
    <row r="17" spans="1:15" ht="17.25" customHeight="1" x14ac:dyDescent="0.2">
      <c r="A17" s="3" t="s">
        <v>30</v>
      </c>
      <c r="B17" s="7">
        <v>0</v>
      </c>
      <c r="C17" s="7">
        <v>0</v>
      </c>
      <c r="D17" s="7">
        <v>4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f t="shared" si="0"/>
        <v>0</v>
      </c>
      <c r="O17" s="8">
        <f>SUM(B17:M17)</f>
        <v>4</v>
      </c>
    </row>
    <row r="18" spans="1:15" ht="17.25" customHeight="1" x14ac:dyDescent="0.2">
      <c r="A18" s="3" t="s">
        <v>29</v>
      </c>
      <c r="B18" s="7">
        <v>2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2</v>
      </c>
      <c r="J18" s="7">
        <v>0</v>
      </c>
      <c r="K18" s="7">
        <v>0</v>
      </c>
      <c r="L18" s="7">
        <v>0</v>
      </c>
      <c r="M18" s="7">
        <v>0</v>
      </c>
      <c r="N18" s="7">
        <f t="shared" si="0"/>
        <v>0</v>
      </c>
      <c r="O18" s="8">
        <f>SUM(B18:M18)</f>
        <v>4</v>
      </c>
    </row>
    <row r="19" spans="1:15" s="1" customFormat="1" ht="17.25" customHeight="1" x14ac:dyDescent="0.2">
      <c r="A19" s="9"/>
      <c r="B19" s="9">
        <f t="shared" ref="B19:O19" si="1">SUM(B6:B18)</f>
        <v>2241.33</v>
      </c>
      <c r="C19" s="9">
        <f t="shared" si="1"/>
        <v>3774</v>
      </c>
      <c r="D19" s="9">
        <f t="shared" si="1"/>
        <v>3722.58</v>
      </c>
      <c r="E19" s="9">
        <f t="shared" si="1"/>
        <v>981</v>
      </c>
      <c r="F19" s="9">
        <f t="shared" si="1"/>
        <v>132</v>
      </c>
      <c r="G19" s="9">
        <f t="shared" si="1"/>
        <v>1221</v>
      </c>
      <c r="H19" s="9">
        <f t="shared" si="1"/>
        <v>330</v>
      </c>
      <c r="I19" s="9">
        <f t="shared" si="1"/>
        <v>1094</v>
      </c>
      <c r="J19" s="9">
        <f t="shared" si="1"/>
        <v>21</v>
      </c>
      <c r="K19" s="9">
        <f t="shared" si="1"/>
        <v>118</v>
      </c>
      <c r="L19" s="9">
        <f t="shared" si="1"/>
        <v>8</v>
      </c>
      <c r="M19" s="9">
        <f t="shared" si="1"/>
        <v>24</v>
      </c>
      <c r="N19" s="9">
        <f t="shared" si="1"/>
        <v>1539</v>
      </c>
      <c r="O19" s="9">
        <f t="shared" si="1"/>
        <v>15190.91</v>
      </c>
    </row>
  </sheetData>
  <mergeCells count="3">
    <mergeCell ref="A1:O1"/>
    <mergeCell ref="A2:O2"/>
    <mergeCell ref="A3:O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ukhd-beschaeftigte-2025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jitama.bsfi21</cp:lastModifiedBy>
  <dcterms:created xsi:type="dcterms:W3CDTF">2026-07-23T12:32:27Z</dcterms:created>
  <dcterms:modified xsi:type="dcterms:W3CDTF">2026-10-12T10:20:17Z</dcterms:modified>
  <cp:category/>
</cp:coreProperties>
</file>